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240" yWindow="105" windowWidth="14805" windowHeight="8010" activeTab="1"/>
  </bookViews>
  <sheets>
    <sheet name="1квартал " sheetId="5" r:id="rId1"/>
    <sheet name="2квартал" sheetId="4" r:id="rId2"/>
  </sheets>
  <calcPr calcId="125725"/>
</workbook>
</file>

<file path=xl/calcChain.xml><?xml version="1.0" encoding="utf-8"?>
<calcChain xmlns="http://schemas.openxmlformats.org/spreadsheetml/2006/main">
  <c r="F11" i="4"/>
  <c r="F10"/>
  <c r="F8"/>
  <c r="F36"/>
  <c r="F28"/>
  <c r="F17"/>
  <c r="F38"/>
  <c r="G5" l="1"/>
  <c r="G6"/>
  <c r="G9"/>
  <c r="G10"/>
  <c r="G18"/>
  <c r="G22"/>
  <c r="G26"/>
  <c r="G30"/>
  <c r="G36"/>
  <c r="G40"/>
  <c r="G41"/>
  <c r="G45"/>
  <c r="F24"/>
  <c r="F9" i="5"/>
  <c r="F9" i="4"/>
  <c r="F46"/>
  <c r="G46" s="1"/>
  <c r="F26"/>
  <c r="F41"/>
  <c r="F45"/>
  <c r="F42"/>
  <c r="F43"/>
  <c r="F26" i="5"/>
  <c r="F18" i="4"/>
  <c r="F14"/>
  <c r="G14" s="1"/>
  <c r="F19"/>
  <c r="F32"/>
  <c r="F29"/>
  <c r="F13"/>
  <c r="G13" s="1"/>
  <c r="F22"/>
  <c r="F22" i="5"/>
  <c r="F16" i="4"/>
  <c r="F37"/>
  <c r="G37" s="1"/>
  <c r="F31"/>
  <c r="F27"/>
  <c r="F35"/>
  <c r="F49"/>
  <c r="F40"/>
  <c r="F34"/>
  <c r="F48"/>
  <c r="F3"/>
  <c r="E4"/>
  <c r="G4" s="1"/>
  <c r="E5"/>
  <c r="E6"/>
  <c r="E7"/>
  <c r="G7" s="1"/>
  <c r="E8"/>
  <c r="G8" s="1"/>
  <c r="E9"/>
  <c r="E10"/>
  <c r="E11"/>
  <c r="G11" s="1"/>
  <c r="E12"/>
  <c r="G12" s="1"/>
  <c r="E13"/>
  <c r="E14"/>
  <c r="E15"/>
  <c r="G15" s="1"/>
  <c r="E16"/>
  <c r="G16" s="1"/>
  <c r="E17"/>
  <c r="G17" s="1"/>
  <c r="E18"/>
  <c r="E19"/>
  <c r="G19" s="1"/>
  <c r="E20"/>
  <c r="G20" s="1"/>
  <c r="E21"/>
  <c r="G21" s="1"/>
  <c r="E22"/>
  <c r="E23"/>
  <c r="G23" s="1"/>
  <c r="E24"/>
  <c r="G24" s="1"/>
  <c r="E25"/>
  <c r="G25" s="1"/>
  <c r="E26"/>
  <c r="E27"/>
  <c r="G27" s="1"/>
  <c r="E28"/>
  <c r="G28" s="1"/>
  <c r="E29"/>
  <c r="G29" s="1"/>
  <c r="E30"/>
  <c r="E31"/>
  <c r="E32"/>
  <c r="G32" s="1"/>
  <c r="E33"/>
  <c r="G33" s="1"/>
  <c r="E34"/>
  <c r="G34" s="1"/>
  <c r="E35"/>
  <c r="G35" s="1"/>
  <c r="E36"/>
  <c r="E37"/>
  <c r="E38"/>
  <c r="G38" s="1"/>
  <c r="E39"/>
  <c r="G39" s="1"/>
  <c r="E40"/>
  <c r="E41"/>
  <c r="E42"/>
  <c r="G42" s="1"/>
  <c r="E43"/>
  <c r="E44"/>
  <c r="G44" s="1"/>
  <c r="E45"/>
  <c r="E46"/>
  <c r="E47"/>
  <c r="G47" s="1"/>
  <c r="E48"/>
  <c r="E49"/>
  <c r="G49" s="1"/>
  <c r="E50"/>
  <c r="E3"/>
  <c r="G3" s="1"/>
  <c r="D51" i="5"/>
  <c r="E49"/>
  <c r="E48"/>
  <c r="E47"/>
  <c r="F46"/>
  <c r="E46"/>
  <c r="F45"/>
  <c r="E45"/>
  <c r="E44"/>
  <c r="E43"/>
  <c r="E42"/>
  <c r="E41"/>
  <c r="E40"/>
  <c r="F39"/>
  <c r="E39"/>
  <c r="E38"/>
  <c r="E37"/>
  <c r="E36"/>
  <c r="F35"/>
  <c r="E35"/>
  <c r="E34"/>
  <c r="F33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F14"/>
  <c r="E14"/>
  <c r="E13"/>
  <c r="E12"/>
  <c r="E11"/>
  <c r="E10"/>
  <c r="E9"/>
  <c r="E8"/>
  <c r="E7"/>
  <c r="E6"/>
  <c r="E5"/>
  <c r="E4"/>
  <c r="E3"/>
  <c r="D51" i="4"/>
  <c r="F51" i="5" l="1"/>
  <c r="G51" i="4"/>
  <c r="F51"/>
  <c r="E51" i="5"/>
  <c r="E51" i="4"/>
</calcChain>
</file>

<file path=xl/sharedStrings.xml><?xml version="1.0" encoding="utf-8"?>
<sst xmlns="http://schemas.openxmlformats.org/spreadsheetml/2006/main" count="205" uniqueCount="105">
  <si>
    <t>№</t>
  </si>
  <si>
    <t>классы</t>
  </si>
  <si>
    <t>ФИО кл.руководителя</t>
  </si>
  <si>
    <t>Кол-во детей</t>
  </si>
  <si>
    <t>Черникова В.Б</t>
  </si>
  <si>
    <t>Дондокова Л.Д</t>
  </si>
  <si>
    <t>Рыгденова Д.Б</t>
  </si>
  <si>
    <t>Балжирова Д.Н</t>
  </si>
  <si>
    <t>Жанабазарова Р.Б</t>
  </si>
  <si>
    <t>Базарсадаева Д.С</t>
  </si>
  <si>
    <t>Музьяева Б.Б</t>
  </si>
  <si>
    <t>Батоева И.Б</t>
  </si>
  <si>
    <t>Цымпилова Д.Ж</t>
  </si>
  <si>
    <t>Абадаева В.В</t>
  </si>
  <si>
    <t>Дагбаева С.Д</t>
  </si>
  <si>
    <t>Цыренбадмаева И.</t>
  </si>
  <si>
    <t>Дагбаева Ж.Д</t>
  </si>
  <si>
    <t>Бадмаева Д.Ц</t>
  </si>
  <si>
    <t>Линхобоева Л.Т</t>
  </si>
  <si>
    <t>Батомункуева Т.Ж</t>
  </si>
  <si>
    <t>Раднагуруева С.Б</t>
  </si>
  <si>
    <t>Цыренжапова Д.Д</t>
  </si>
  <si>
    <t>Цыденова Ц.Д</t>
  </si>
  <si>
    <t>Балданова Д.К</t>
  </si>
  <si>
    <t>Должинова Т.Ю</t>
  </si>
  <si>
    <t>Гындынцыренова Д.Д</t>
  </si>
  <si>
    <t>Цымжитова Ц.Б</t>
  </si>
  <si>
    <t>Намжилова Е.С</t>
  </si>
  <si>
    <t>7а</t>
  </si>
  <si>
    <t>7б</t>
  </si>
  <si>
    <t>7в</t>
  </si>
  <si>
    <t>Цыбенова Ц.Л</t>
  </si>
  <si>
    <t>8а</t>
  </si>
  <si>
    <t>8б</t>
  </si>
  <si>
    <t>Жалсанжапова Д.Б</t>
  </si>
  <si>
    <t>8в</t>
  </si>
  <si>
    <t>Балдандоржина Б.Д</t>
  </si>
  <si>
    <t>9а</t>
  </si>
  <si>
    <t>Балданова Т.Ц.</t>
  </si>
  <si>
    <t>9б</t>
  </si>
  <si>
    <t>9в</t>
  </si>
  <si>
    <t>10а</t>
  </si>
  <si>
    <t>Доржипаланова Б.Д.</t>
  </si>
  <si>
    <t>10б</t>
  </si>
  <si>
    <t>Тагарова Б.Ц.</t>
  </si>
  <si>
    <t>Жамбалова Т.Б.</t>
  </si>
  <si>
    <t>11а</t>
  </si>
  <si>
    <t>11б</t>
  </si>
  <si>
    <t>Гончикова Н.Д</t>
  </si>
  <si>
    <t>итого</t>
  </si>
  <si>
    <t>1 ника</t>
  </si>
  <si>
    <t>1 сириус</t>
  </si>
  <si>
    <t>Базаргуруева Б.Д</t>
  </si>
  <si>
    <t>1 лира</t>
  </si>
  <si>
    <t>1 вега</t>
  </si>
  <si>
    <t>1 орион</t>
  </si>
  <si>
    <t>Галсандоржиева Н.Б</t>
  </si>
  <si>
    <t>1 альтаир</t>
  </si>
  <si>
    <t>2интеллект</t>
  </si>
  <si>
    <t>2макс.</t>
  </si>
  <si>
    <t>2созвездие</t>
  </si>
  <si>
    <t>2 успеш.</t>
  </si>
  <si>
    <t>2эврика</t>
  </si>
  <si>
    <t>2 гармони</t>
  </si>
  <si>
    <t>3 альфа</t>
  </si>
  <si>
    <t>3 бэта</t>
  </si>
  <si>
    <t>3 сигма</t>
  </si>
  <si>
    <t>3гамма</t>
  </si>
  <si>
    <t>3 дельта</t>
  </si>
  <si>
    <t>3омега</t>
  </si>
  <si>
    <t>4 искра</t>
  </si>
  <si>
    <t>4 активны</t>
  </si>
  <si>
    <t>4 улыбка</t>
  </si>
  <si>
    <t>4 радуга</t>
  </si>
  <si>
    <t>4 лидер</t>
  </si>
  <si>
    <t>4 классны</t>
  </si>
  <si>
    <t>5 вместе</t>
  </si>
  <si>
    <t>5 умка</t>
  </si>
  <si>
    <t>5 лучик</t>
  </si>
  <si>
    <t>Чимитдоржиев З.М</t>
  </si>
  <si>
    <t>5 надежн</t>
  </si>
  <si>
    <t>6 эрудит</t>
  </si>
  <si>
    <t>6 мы</t>
  </si>
  <si>
    <t>6 смелый</t>
  </si>
  <si>
    <t>6 наш</t>
  </si>
  <si>
    <t>7г</t>
  </si>
  <si>
    <t>Жапова И.Б</t>
  </si>
  <si>
    <t>Эрдынеева Б.Б</t>
  </si>
  <si>
    <t>11в</t>
  </si>
  <si>
    <t>Бадмажапова Д.Г</t>
  </si>
  <si>
    <t>Кострыкина Г.Г</t>
  </si>
  <si>
    <t>Ойдопова Б.Б</t>
  </si>
  <si>
    <t>Будажапов А.Б</t>
  </si>
  <si>
    <t>Цыбжитова Э.Ц</t>
  </si>
  <si>
    <t>Даримаева С.А.</t>
  </si>
  <si>
    <t>Дашицыренова Д.В.</t>
  </si>
  <si>
    <t>Шугаева Б.Б.</t>
  </si>
  <si>
    <t>Цырендашиева Л.-Ц.Д</t>
  </si>
  <si>
    <t>Данзанимаева С.Б.</t>
  </si>
  <si>
    <t>остаток</t>
  </si>
  <si>
    <t>Планируемая сумма</t>
  </si>
  <si>
    <t>Фактическая Сумма</t>
  </si>
  <si>
    <t>Фактическая сумма</t>
  </si>
  <si>
    <t>Приложение 1</t>
  </si>
  <si>
    <t>Приложение 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</si>
</sst>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0" fillId="2" borderId="1" xfId="0" applyFill="1" applyBorder="1"/>
    <xf numFmtId="0" fontId="0" fillId="2" borderId="0" xfId="0" applyFill="1"/>
    <xf numFmtId="0" fontId="5" fillId="0" borderId="0" xfId="0" applyFont="1"/>
    <xf numFmtId="0" fontId="1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8" fillId="2" borderId="1" xfId="0" applyFont="1" applyFill="1" applyBorder="1"/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Желтый и оранжевый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2"/>
  <sheetViews>
    <sheetView topLeftCell="B37" workbookViewId="0">
      <selection activeCell="F1" sqref="F1"/>
    </sheetView>
  </sheetViews>
  <sheetFormatPr defaultRowHeight="15"/>
  <cols>
    <col min="1" max="1" width="4.7109375" customWidth="1"/>
    <col min="2" max="2" width="11.28515625" customWidth="1"/>
    <col min="3" max="3" width="23.42578125" customWidth="1"/>
    <col min="4" max="4" width="8.42578125" customWidth="1"/>
    <col min="5" max="5" width="15.5703125" customWidth="1"/>
    <col min="6" max="6" width="18.42578125" customWidth="1"/>
  </cols>
  <sheetData>
    <row r="1" spans="1:6" ht="15.75" thickBot="1">
      <c r="F1" s="9" t="s">
        <v>103</v>
      </c>
    </row>
    <row r="2" spans="1:6" ht="32.25" thickBot="1">
      <c r="A2" s="2" t="s">
        <v>0</v>
      </c>
      <c r="B2" s="1" t="s">
        <v>1</v>
      </c>
      <c r="C2" s="1" t="s">
        <v>2</v>
      </c>
      <c r="D2" s="1" t="s">
        <v>3</v>
      </c>
      <c r="E2" s="1" t="s">
        <v>100</v>
      </c>
      <c r="F2" s="5" t="s">
        <v>101</v>
      </c>
    </row>
    <row r="3" spans="1:6" ht="16.5" thickBot="1">
      <c r="A3" s="3">
        <v>1</v>
      </c>
      <c r="B3" s="12" t="s">
        <v>50</v>
      </c>
      <c r="C3" s="12" t="s">
        <v>20</v>
      </c>
      <c r="D3" s="12">
        <v>26</v>
      </c>
      <c r="E3" s="12">
        <f>D3*250</f>
        <v>6500</v>
      </c>
      <c r="F3" s="11">
        <v>6500</v>
      </c>
    </row>
    <row r="4" spans="1:6" ht="16.5" thickBot="1">
      <c r="A4" s="4">
        <v>2</v>
      </c>
      <c r="B4" s="11" t="s">
        <v>51</v>
      </c>
      <c r="C4" s="11" t="s">
        <v>52</v>
      </c>
      <c r="D4" s="11">
        <v>21</v>
      </c>
      <c r="E4" s="12">
        <f t="shared" ref="E4:E49" si="0">D4*250</f>
        <v>5250</v>
      </c>
      <c r="F4" s="11">
        <v>5250</v>
      </c>
    </row>
    <row r="5" spans="1:6" ht="16.5" thickBot="1">
      <c r="A5" s="4">
        <v>3</v>
      </c>
      <c r="B5" s="11" t="s">
        <v>53</v>
      </c>
      <c r="C5" s="11" t="s">
        <v>19</v>
      </c>
      <c r="D5" s="11">
        <v>26</v>
      </c>
      <c r="E5" s="12">
        <f t="shared" si="0"/>
        <v>6500</v>
      </c>
      <c r="F5" s="11">
        <v>6500</v>
      </c>
    </row>
    <row r="6" spans="1:6" ht="30" customHeight="1" thickBot="1">
      <c r="A6" s="4">
        <v>4</v>
      </c>
      <c r="B6" s="11" t="s">
        <v>54</v>
      </c>
      <c r="C6" s="11" t="s">
        <v>22</v>
      </c>
      <c r="D6" s="11">
        <v>25</v>
      </c>
      <c r="E6" s="12">
        <f t="shared" si="0"/>
        <v>6250</v>
      </c>
      <c r="F6" s="11">
        <v>6250</v>
      </c>
    </row>
    <row r="7" spans="1:6" ht="19.149999999999999" customHeight="1" thickBot="1">
      <c r="A7" s="4">
        <v>5</v>
      </c>
      <c r="B7" s="11" t="s">
        <v>55</v>
      </c>
      <c r="C7" s="11" t="s">
        <v>56</v>
      </c>
      <c r="D7" s="11">
        <v>24</v>
      </c>
      <c r="E7" s="12">
        <f t="shared" si="0"/>
        <v>6000</v>
      </c>
      <c r="F7" s="11">
        <v>6000</v>
      </c>
    </row>
    <row r="8" spans="1:6" ht="16.5" thickBot="1">
      <c r="A8" s="3">
        <v>6</v>
      </c>
      <c r="B8" s="11" t="s">
        <v>57</v>
      </c>
      <c r="C8" s="11" t="s">
        <v>21</v>
      </c>
      <c r="D8" s="11">
        <v>25</v>
      </c>
      <c r="E8" s="12">
        <f t="shared" si="0"/>
        <v>6250</v>
      </c>
      <c r="F8" s="11">
        <v>6250</v>
      </c>
    </row>
    <row r="9" spans="1:6" ht="23.25" customHeight="1" thickBot="1">
      <c r="A9" s="4">
        <v>7</v>
      </c>
      <c r="B9" s="11" t="s">
        <v>58</v>
      </c>
      <c r="C9" s="11" t="s">
        <v>4</v>
      </c>
      <c r="D9" s="11">
        <v>28</v>
      </c>
      <c r="E9" s="12">
        <f t="shared" si="0"/>
        <v>7000</v>
      </c>
      <c r="F9" s="11">
        <f>6750+250</f>
        <v>7000</v>
      </c>
    </row>
    <row r="10" spans="1:6" ht="16.5" thickBot="1">
      <c r="A10" s="3">
        <v>8</v>
      </c>
      <c r="B10" s="11" t="s">
        <v>59</v>
      </c>
      <c r="C10" s="11" t="s">
        <v>5</v>
      </c>
      <c r="D10" s="11">
        <v>28</v>
      </c>
      <c r="E10" s="12">
        <f t="shared" si="0"/>
        <v>7000</v>
      </c>
      <c r="F10" s="11">
        <v>7000</v>
      </c>
    </row>
    <row r="11" spans="1:6" ht="32.25" thickBot="1">
      <c r="A11" s="4">
        <v>9</v>
      </c>
      <c r="B11" s="11" t="s">
        <v>60</v>
      </c>
      <c r="C11" s="11" t="s">
        <v>6</v>
      </c>
      <c r="D11" s="11">
        <v>19</v>
      </c>
      <c r="E11" s="12">
        <f t="shared" si="0"/>
        <v>4750</v>
      </c>
      <c r="F11" s="11">
        <v>4690</v>
      </c>
    </row>
    <row r="12" spans="1:6" ht="16.5" thickBot="1">
      <c r="A12" s="4">
        <v>10</v>
      </c>
      <c r="B12" s="11" t="s">
        <v>61</v>
      </c>
      <c r="C12" s="11" t="s">
        <v>7</v>
      </c>
      <c r="D12" s="11">
        <v>24</v>
      </c>
      <c r="E12" s="12">
        <f t="shared" si="0"/>
        <v>6000</v>
      </c>
      <c r="F12" s="11">
        <v>6000</v>
      </c>
    </row>
    <row r="13" spans="1:6" ht="16.5" thickBot="1">
      <c r="A13" s="4">
        <v>11</v>
      </c>
      <c r="B13" s="11" t="s">
        <v>62</v>
      </c>
      <c r="C13" s="11" t="s">
        <v>8</v>
      </c>
      <c r="D13" s="11">
        <v>20</v>
      </c>
      <c r="E13" s="12">
        <f t="shared" si="0"/>
        <v>5000</v>
      </c>
      <c r="F13" s="11">
        <v>5000</v>
      </c>
    </row>
    <row r="14" spans="1:6" ht="16.5" thickBot="1">
      <c r="A14" s="3">
        <v>12</v>
      </c>
      <c r="B14" s="11" t="s">
        <v>63</v>
      </c>
      <c r="C14" s="11" t="s">
        <v>9</v>
      </c>
      <c r="D14" s="11">
        <v>23</v>
      </c>
      <c r="E14" s="12">
        <f t="shared" si="0"/>
        <v>5750</v>
      </c>
      <c r="F14" s="11">
        <f>5750</f>
        <v>5750</v>
      </c>
    </row>
    <row r="15" spans="1:6" ht="16.5" thickBot="1">
      <c r="A15" s="4">
        <v>13</v>
      </c>
      <c r="B15" s="11" t="s">
        <v>64</v>
      </c>
      <c r="C15" s="13" t="s">
        <v>10</v>
      </c>
      <c r="D15" s="11">
        <v>16</v>
      </c>
      <c r="E15" s="12">
        <f t="shared" si="0"/>
        <v>4000</v>
      </c>
      <c r="F15" s="11">
        <v>3750</v>
      </c>
    </row>
    <row r="16" spans="1:6" ht="16.5" thickBot="1">
      <c r="A16" s="3">
        <v>14</v>
      </c>
      <c r="B16" s="11" t="s">
        <v>65</v>
      </c>
      <c r="C16" s="13" t="s">
        <v>11</v>
      </c>
      <c r="D16" s="11">
        <v>15</v>
      </c>
      <c r="E16" s="12">
        <f t="shared" si="0"/>
        <v>3750</v>
      </c>
      <c r="F16" s="11">
        <v>3750</v>
      </c>
    </row>
    <row r="17" spans="1:7" ht="16.5" thickBot="1">
      <c r="A17" s="3">
        <v>15</v>
      </c>
      <c r="B17" s="11" t="s">
        <v>66</v>
      </c>
      <c r="C17" s="13" t="s">
        <v>94</v>
      </c>
      <c r="D17" s="11">
        <v>18</v>
      </c>
      <c r="E17" s="12">
        <f t="shared" si="0"/>
        <v>4500</v>
      </c>
      <c r="F17" s="11">
        <v>4500</v>
      </c>
    </row>
    <row r="18" spans="1:7" ht="16.5" thickBot="1">
      <c r="A18" s="4">
        <v>16</v>
      </c>
      <c r="B18" s="11" t="s">
        <v>67</v>
      </c>
      <c r="C18" s="13" t="s">
        <v>96</v>
      </c>
      <c r="D18" s="11">
        <v>24</v>
      </c>
      <c r="E18" s="12">
        <f t="shared" si="0"/>
        <v>6000</v>
      </c>
      <c r="F18" s="11">
        <v>6000</v>
      </c>
    </row>
    <row r="19" spans="1:7" ht="16.5" thickBot="1">
      <c r="A19" s="4">
        <v>17</v>
      </c>
      <c r="B19" s="11" t="s">
        <v>68</v>
      </c>
      <c r="C19" s="13" t="s">
        <v>12</v>
      </c>
      <c r="D19" s="11">
        <v>22</v>
      </c>
      <c r="E19" s="12">
        <f t="shared" si="0"/>
        <v>5500</v>
      </c>
      <c r="F19" s="11">
        <v>5500</v>
      </c>
    </row>
    <row r="20" spans="1:7" ht="16.5" thickBot="1">
      <c r="A20" s="4">
        <v>18</v>
      </c>
      <c r="B20" s="11" t="s">
        <v>69</v>
      </c>
      <c r="C20" s="13" t="s">
        <v>89</v>
      </c>
      <c r="D20" s="11">
        <v>21</v>
      </c>
      <c r="E20" s="12">
        <f t="shared" si="0"/>
        <v>5250</v>
      </c>
      <c r="F20" s="11">
        <v>5250</v>
      </c>
    </row>
    <row r="21" spans="1:7" ht="16.5" thickBot="1">
      <c r="A21" s="4">
        <v>19</v>
      </c>
      <c r="B21" s="11" t="s">
        <v>70</v>
      </c>
      <c r="C21" s="11" t="s">
        <v>13</v>
      </c>
      <c r="D21" s="11">
        <v>22</v>
      </c>
      <c r="E21" s="11">
        <f t="shared" si="0"/>
        <v>5500</v>
      </c>
      <c r="F21" s="11">
        <v>5250</v>
      </c>
    </row>
    <row r="22" spans="1:7" ht="16.5" thickBot="1">
      <c r="A22" s="4">
        <v>20</v>
      </c>
      <c r="B22" s="11" t="s">
        <v>71</v>
      </c>
      <c r="C22" s="11" t="s">
        <v>14</v>
      </c>
      <c r="D22" s="11">
        <v>22</v>
      </c>
      <c r="E22" s="12">
        <f t="shared" si="0"/>
        <v>5500</v>
      </c>
      <c r="F22" s="11">
        <f>5250+250</f>
        <v>5500</v>
      </c>
    </row>
    <row r="23" spans="1:7" ht="16.5" thickBot="1">
      <c r="A23" s="4">
        <v>21</v>
      </c>
      <c r="B23" s="11" t="s">
        <v>72</v>
      </c>
      <c r="C23" s="11" t="s">
        <v>15</v>
      </c>
      <c r="D23" s="11">
        <v>18</v>
      </c>
      <c r="E23" s="12">
        <f t="shared" si="0"/>
        <v>4500</v>
      </c>
      <c r="F23" s="11">
        <v>4000</v>
      </c>
      <c r="G23" s="14"/>
    </row>
    <row r="24" spans="1:7" ht="16.5" thickBot="1">
      <c r="A24" s="4">
        <v>22</v>
      </c>
      <c r="B24" s="11" t="s">
        <v>73</v>
      </c>
      <c r="C24" s="11" t="s">
        <v>16</v>
      </c>
      <c r="D24" s="11">
        <v>18</v>
      </c>
      <c r="E24" s="12">
        <f t="shared" si="0"/>
        <v>4500</v>
      </c>
      <c r="F24" s="11">
        <v>4500</v>
      </c>
    </row>
    <row r="25" spans="1:7" s="8" customFormat="1" ht="16.5" thickBot="1">
      <c r="A25" s="6">
        <v>23</v>
      </c>
      <c r="B25" s="11" t="s">
        <v>74</v>
      </c>
      <c r="C25" s="11" t="s">
        <v>17</v>
      </c>
      <c r="D25" s="11">
        <v>20</v>
      </c>
      <c r="E25" s="12">
        <f t="shared" si="0"/>
        <v>5000</v>
      </c>
      <c r="F25" s="11">
        <v>5000</v>
      </c>
    </row>
    <row r="26" spans="1:7" ht="16.5" thickBot="1">
      <c r="A26" s="4">
        <v>24</v>
      </c>
      <c r="B26" s="11" t="s">
        <v>75</v>
      </c>
      <c r="C26" s="11" t="s">
        <v>18</v>
      </c>
      <c r="D26" s="11">
        <v>16</v>
      </c>
      <c r="E26" s="12">
        <f t="shared" si="0"/>
        <v>4000</v>
      </c>
      <c r="F26" s="11">
        <f>1500+1500+1000</f>
        <v>4000</v>
      </c>
    </row>
    <row r="27" spans="1:7" ht="33.75" customHeight="1" thickBot="1">
      <c r="A27" s="4">
        <v>25</v>
      </c>
      <c r="B27" s="11" t="s">
        <v>76</v>
      </c>
      <c r="C27" s="11" t="s">
        <v>48</v>
      </c>
      <c r="D27" s="11">
        <v>13</v>
      </c>
      <c r="E27" s="11">
        <f t="shared" si="0"/>
        <v>3250</v>
      </c>
      <c r="F27" s="11">
        <v>3250</v>
      </c>
    </row>
    <row r="28" spans="1:7" ht="16.5" thickBot="1">
      <c r="A28" s="3">
        <v>26</v>
      </c>
      <c r="B28" s="11" t="s">
        <v>77</v>
      </c>
      <c r="C28" s="11" t="s">
        <v>92</v>
      </c>
      <c r="D28" s="11">
        <v>18</v>
      </c>
      <c r="E28" s="12">
        <f t="shared" si="0"/>
        <v>4500</v>
      </c>
      <c r="F28" s="11">
        <v>4500</v>
      </c>
    </row>
    <row r="29" spans="1:7" ht="16.5" thickBot="1">
      <c r="A29" s="4">
        <v>27</v>
      </c>
      <c r="B29" s="11" t="s">
        <v>78</v>
      </c>
      <c r="C29" s="11" t="s">
        <v>79</v>
      </c>
      <c r="D29" s="11">
        <v>19</v>
      </c>
      <c r="E29" s="12">
        <f t="shared" si="0"/>
        <v>4750</v>
      </c>
      <c r="F29" s="11">
        <v>4750</v>
      </c>
    </row>
    <row r="30" spans="1:7" ht="16.5" thickBot="1">
      <c r="A30" s="3">
        <v>28</v>
      </c>
      <c r="B30" s="11" t="s">
        <v>80</v>
      </c>
      <c r="C30" s="11" t="s">
        <v>36</v>
      </c>
      <c r="D30" s="11">
        <v>13</v>
      </c>
      <c r="E30" s="12">
        <f t="shared" si="0"/>
        <v>3250</v>
      </c>
      <c r="F30" s="11">
        <v>3250</v>
      </c>
    </row>
    <row r="31" spans="1:7" ht="16.5" thickBot="1">
      <c r="A31" s="4">
        <v>29</v>
      </c>
      <c r="B31" s="11" t="s">
        <v>81</v>
      </c>
      <c r="C31" s="11" t="s">
        <v>23</v>
      </c>
      <c r="D31" s="11">
        <v>15</v>
      </c>
      <c r="E31" s="12">
        <f t="shared" si="0"/>
        <v>3750</v>
      </c>
      <c r="F31" s="11">
        <v>3750</v>
      </c>
    </row>
    <row r="32" spans="1:7" ht="16.5" thickBot="1">
      <c r="A32" s="3">
        <v>30</v>
      </c>
      <c r="B32" s="12" t="s">
        <v>82</v>
      </c>
      <c r="C32" s="12" t="s">
        <v>24</v>
      </c>
      <c r="D32" s="12">
        <v>15</v>
      </c>
      <c r="E32" s="12">
        <f t="shared" si="0"/>
        <v>3750</v>
      </c>
      <c r="F32" s="11">
        <v>3750</v>
      </c>
    </row>
    <row r="33" spans="1:6" ht="16.5" thickBot="1">
      <c r="A33" s="4">
        <v>31</v>
      </c>
      <c r="B33" s="11" t="s">
        <v>83</v>
      </c>
      <c r="C33" s="11" t="s">
        <v>90</v>
      </c>
      <c r="D33" s="11">
        <v>18</v>
      </c>
      <c r="E33" s="12">
        <f t="shared" si="0"/>
        <v>4500</v>
      </c>
      <c r="F33" s="11">
        <f>4500</f>
        <v>4500</v>
      </c>
    </row>
    <row r="34" spans="1:6" ht="16.5" thickBot="1">
      <c r="A34" s="4">
        <v>32</v>
      </c>
      <c r="B34" s="11" t="s">
        <v>84</v>
      </c>
      <c r="C34" s="11" t="s">
        <v>91</v>
      </c>
      <c r="D34" s="11">
        <v>13</v>
      </c>
      <c r="E34" s="12">
        <f t="shared" si="0"/>
        <v>3250</v>
      </c>
      <c r="F34" s="11">
        <v>3250</v>
      </c>
    </row>
    <row r="35" spans="1:6" ht="22.5" customHeight="1" thickBot="1">
      <c r="A35" s="4">
        <v>33</v>
      </c>
      <c r="B35" s="11" t="s">
        <v>28</v>
      </c>
      <c r="C35" s="13" t="s">
        <v>25</v>
      </c>
      <c r="D35" s="11">
        <v>16</v>
      </c>
      <c r="E35" s="12">
        <f t="shared" si="0"/>
        <v>4000</v>
      </c>
      <c r="F35" s="11">
        <f>2250+1250+500</f>
        <v>4000</v>
      </c>
    </row>
    <row r="36" spans="1:6" ht="16.5" thickBot="1">
      <c r="A36" s="3">
        <v>34</v>
      </c>
      <c r="B36" s="11" t="s">
        <v>29</v>
      </c>
      <c r="C36" s="13" t="s">
        <v>98</v>
      </c>
      <c r="D36" s="11">
        <v>12</v>
      </c>
      <c r="E36" s="12">
        <f t="shared" si="0"/>
        <v>3000</v>
      </c>
      <c r="F36" s="11">
        <v>3000</v>
      </c>
    </row>
    <row r="37" spans="1:6" ht="16.5" thickBot="1">
      <c r="A37" s="3">
        <v>35</v>
      </c>
      <c r="B37" s="11" t="s">
        <v>30</v>
      </c>
      <c r="C37" s="13" t="s">
        <v>26</v>
      </c>
      <c r="D37" s="11">
        <v>12</v>
      </c>
      <c r="E37" s="12">
        <f t="shared" si="0"/>
        <v>3000</v>
      </c>
      <c r="F37" s="11">
        <v>3000</v>
      </c>
    </row>
    <row r="38" spans="1:6" ht="16.5" thickBot="1">
      <c r="A38" s="4">
        <v>36</v>
      </c>
      <c r="B38" s="11" t="s">
        <v>85</v>
      </c>
      <c r="C38" s="13" t="s">
        <v>27</v>
      </c>
      <c r="D38" s="11">
        <v>13</v>
      </c>
      <c r="E38" s="12">
        <f t="shared" si="0"/>
        <v>3250</v>
      </c>
      <c r="F38" s="11">
        <v>3250</v>
      </c>
    </row>
    <row r="39" spans="1:6" ht="16.5" thickBot="1">
      <c r="A39" s="4">
        <v>37</v>
      </c>
      <c r="B39" s="11" t="s">
        <v>32</v>
      </c>
      <c r="C39" s="13" t="s">
        <v>86</v>
      </c>
      <c r="D39" s="11">
        <v>15</v>
      </c>
      <c r="E39" s="12">
        <f t="shared" si="0"/>
        <v>3750</v>
      </c>
      <c r="F39" s="11">
        <f>250+3500</f>
        <v>3750</v>
      </c>
    </row>
    <row r="40" spans="1:6" ht="16.5" thickBot="1">
      <c r="A40" s="4">
        <v>38</v>
      </c>
      <c r="B40" s="11" t="s">
        <v>33</v>
      </c>
      <c r="C40" s="13" t="s">
        <v>95</v>
      </c>
      <c r="D40" s="11">
        <v>20</v>
      </c>
      <c r="E40" s="12">
        <f t="shared" si="0"/>
        <v>5000</v>
      </c>
      <c r="F40" s="11">
        <v>5000</v>
      </c>
    </row>
    <row r="41" spans="1:6" ht="16.5" thickBot="1">
      <c r="A41" s="4">
        <v>39</v>
      </c>
      <c r="B41" s="11" t="s">
        <v>35</v>
      </c>
      <c r="C41" s="13" t="s">
        <v>31</v>
      </c>
      <c r="D41" s="11">
        <v>12</v>
      </c>
      <c r="E41" s="12">
        <f t="shared" si="0"/>
        <v>3000</v>
      </c>
      <c r="F41" s="11">
        <v>3000</v>
      </c>
    </row>
    <row r="42" spans="1:6" ht="16.5" thickBot="1">
      <c r="A42" s="4">
        <v>40</v>
      </c>
      <c r="B42" s="11" t="s">
        <v>37</v>
      </c>
      <c r="C42" s="13" t="s">
        <v>93</v>
      </c>
      <c r="D42" s="11">
        <v>12</v>
      </c>
      <c r="E42" s="12">
        <f t="shared" si="0"/>
        <v>3000</v>
      </c>
      <c r="F42" s="11">
        <v>3000</v>
      </c>
    </row>
    <row r="43" spans="1:6" ht="16.5" thickBot="1">
      <c r="A43" s="3">
        <v>41</v>
      </c>
      <c r="B43" s="11" t="s">
        <v>39</v>
      </c>
      <c r="C43" s="13" t="s">
        <v>34</v>
      </c>
      <c r="D43" s="11">
        <v>18</v>
      </c>
      <c r="E43" s="11">
        <f t="shared" si="0"/>
        <v>4500</v>
      </c>
      <c r="F43" s="11">
        <v>4500</v>
      </c>
    </row>
    <row r="44" spans="1:6" ht="16.5" thickBot="1">
      <c r="A44" s="3">
        <v>42</v>
      </c>
      <c r="B44" s="11" t="s">
        <v>40</v>
      </c>
      <c r="C44" s="13" t="s">
        <v>97</v>
      </c>
      <c r="D44" s="11">
        <v>11</v>
      </c>
      <c r="E44" s="12">
        <f t="shared" si="0"/>
        <v>2750</v>
      </c>
      <c r="F44" s="11">
        <v>2750</v>
      </c>
    </row>
    <row r="45" spans="1:6" ht="16.5" thickBot="1">
      <c r="A45" s="3">
        <v>44</v>
      </c>
      <c r="B45" s="11" t="s">
        <v>41</v>
      </c>
      <c r="C45" s="13" t="s">
        <v>38</v>
      </c>
      <c r="D45" s="11">
        <v>18</v>
      </c>
      <c r="E45" s="12">
        <f t="shared" si="0"/>
        <v>4500</v>
      </c>
      <c r="F45" s="11">
        <f>1750+1250+1500</f>
        <v>4500</v>
      </c>
    </row>
    <row r="46" spans="1:6" ht="16.5" thickBot="1">
      <c r="A46" s="4">
        <v>45</v>
      </c>
      <c r="B46" s="11" t="s">
        <v>43</v>
      </c>
      <c r="C46" s="13" t="s">
        <v>87</v>
      </c>
      <c r="D46" s="11">
        <v>13</v>
      </c>
      <c r="E46" s="12">
        <f t="shared" si="0"/>
        <v>3250</v>
      </c>
      <c r="F46" s="11">
        <f>3250</f>
        <v>3250</v>
      </c>
    </row>
    <row r="47" spans="1:6" ht="16.5" thickBot="1">
      <c r="A47" s="4">
        <v>46</v>
      </c>
      <c r="B47" s="11" t="s">
        <v>46</v>
      </c>
      <c r="C47" s="13" t="s">
        <v>42</v>
      </c>
      <c r="D47" s="11">
        <v>19</v>
      </c>
      <c r="E47" s="12">
        <f t="shared" si="0"/>
        <v>4750</v>
      </c>
      <c r="F47" s="11">
        <v>4750</v>
      </c>
    </row>
    <row r="48" spans="1:6" ht="16.5" thickBot="1">
      <c r="A48" s="4">
        <v>47</v>
      </c>
      <c r="B48" s="11" t="s">
        <v>47</v>
      </c>
      <c r="C48" s="13" t="s">
        <v>44</v>
      </c>
      <c r="D48" s="11">
        <v>14</v>
      </c>
      <c r="E48" s="11">
        <f t="shared" si="0"/>
        <v>3500</v>
      </c>
      <c r="F48" s="11">
        <v>3500</v>
      </c>
    </row>
    <row r="49" spans="1:6" ht="16.5" thickBot="1">
      <c r="A49" s="4">
        <v>48</v>
      </c>
      <c r="B49" s="11" t="s">
        <v>88</v>
      </c>
      <c r="C49" s="13" t="s">
        <v>45</v>
      </c>
      <c r="D49" s="11">
        <v>9</v>
      </c>
      <c r="E49" s="12">
        <f t="shared" si="0"/>
        <v>2250</v>
      </c>
      <c r="F49" s="11">
        <v>2250</v>
      </c>
    </row>
    <row r="50" spans="1:6" ht="16.5" thickBot="1">
      <c r="A50" s="3">
        <v>49</v>
      </c>
      <c r="B50" s="12"/>
      <c r="C50" s="15"/>
      <c r="D50" s="12"/>
      <c r="E50" s="12"/>
      <c r="F50" s="11"/>
    </row>
    <row r="51" spans="1:6" ht="16.5" thickBot="1">
      <c r="A51" s="3"/>
      <c r="B51" s="16" t="s">
        <v>49</v>
      </c>
      <c r="C51" s="16"/>
      <c r="D51" s="17">
        <f>SUM(D3:D50)</f>
        <v>859</v>
      </c>
      <c r="E51" s="17">
        <f>SUM(E3:E49)</f>
        <v>214750</v>
      </c>
      <c r="F51" s="17">
        <f>SUM(F3:F49)</f>
        <v>213690</v>
      </c>
    </row>
    <row r="53" spans="1:6">
      <c r="C53" s="9"/>
    </row>
    <row r="60" spans="1:6">
      <c r="D60" s="9"/>
    </row>
    <row r="62" spans="1:6">
      <c r="D62" s="9"/>
    </row>
  </sheetData>
  <pageMargins left="0.70866141732283472" right="0.70866141732283472" top="0.74803149606299213" bottom="0.74803149606299213" header="0.31496062992125984" footer="0.31496062992125984"/>
  <pageSetup paperSize="9" scale="71" fitToWidth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1"/>
  <sheetViews>
    <sheetView tabSelected="1" topLeftCell="B37" workbookViewId="0">
      <selection activeCell="F12" sqref="F12"/>
    </sheetView>
  </sheetViews>
  <sheetFormatPr defaultRowHeight="15"/>
  <cols>
    <col min="1" max="1" width="4.7109375" customWidth="1"/>
    <col min="2" max="2" width="10.7109375" customWidth="1"/>
    <col min="3" max="3" width="22.140625" customWidth="1"/>
    <col min="4" max="4" width="9.5703125" customWidth="1"/>
    <col min="5" max="5" width="15.42578125" customWidth="1"/>
    <col min="6" max="6" width="16.42578125" customWidth="1"/>
    <col min="7" max="7" width="11" customWidth="1"/>
  </cols>
  <sheetData>
    <row r="1" spans="1:7" ht="15.75" thickBot="1">
      <c r="F1" s="9" t="s">
        <v>104</v>
      </c>
    </row>
    <row r="2" spans="1:7" ht="32.25" thickBot="1">
      <c r="A2" s="2" t="s">
        <v>0</v>
      </c>
      <c r="B2" s="19" t="s">
        <v>1</v>
      </c>
      <c r="C2" s="19" t="s">
        <v>2</v>
      </c>
      <c r="D2" s="19" t="s">
        <v>3</v>
      </c>
      <c r="E2" s="19" t="s">
        <v>100</v>
      </c>
      <c r="F2" s="19" t="s">
        <v>102</v>
      </c>
      <c r="G2" s="20" t="s">
        <v>99</v>
      </c>
    </row>
    <row r="3" spans="1:7" ht="16.5" thickBot="1">
      <c r="A3" s="3">
        <v>1</v>
      </c>
      <c r="B3" s="12" t="s">
        <v>50</v>
      </c>
      <c r="C3" s="12" t="s">
        <v>20</v>
      </c>
      <c r="D3" s="12">
        <v>25</v>
      </c>
      <c r="E3" s="12">
        <f>D3*250</f>
        <v>6250</v>
      </c>
      <c r="F3" s="12">
        <f>6000+250</f>
        <v>6250</v>
      </c>
      <c r="G3" s="7">
        <f>E3-F3</f>
        <v>0</v>
      </c>
    </row>
    <row r="4" spans="1:7" ht="16.5" thickBot="1">
      <c r="A4" s="4">
        <v>2</v>
      </c>
      <c r="B4" s="11" t="s">
        <v>51</v>
      </c>
      <c r="C4" s="11" t="s">
        <v>52</v>
      </c>
      <c r="D4" s="11">
        <v>21</v>
      </c>
      <c r="E4" s="12">
        <f t="shared" ref="E4:E50" si="0">D4*250</f>
        <v>5250</v>
      </c>
      <c r="F4" s="11">
        <v>5250</v>
      </c>
      <c r="G4" s="7">
        <f t="shared" ref="G4:G49" si="1">E4-F4</f>
        <v>0</v>
      </c>
    </row>
    <row r="5" spans="1:7" s="8" customFormat="1" ht="16.5" thickBot="1">
      <c r="A5" s="6">
        <v>3</v>
      </c>
      <c r="B5" s="11" t="s">
        <v>53</v>
      </c>
      <c r="C5" s="11" t="s">
        <v>19</v>
      </c>
      <c r="D5" s="11">
        <v>26</v>
      </c>
      <c r="E5" s="12">
        <f t="shared" si="0"/>
        <v>6500</v>
      </c>
      <c r="F5" s="11">
        <v>6500</v>
      </c>
      <c r="G5" s="7">
        <f t="shared" si="1"/>
        <v>0</v>
      </c>
    </row>
    <row r="6" spans="1:7" ht="16.5" thickBot="1">
      <c r="A6" s="4">
        <v>4</v>
      </c>
      <c r="B6" s="11" t="s">
        <v>54</v>
      </c>
      <c r="C6" s="11" t="s">
        <v>22</v>
      </c>
      <c r="D6" s="11">
        <v>25</v>
      </c>
      <c r="E6" s="12">
        <f t="shared" si="0"/>
        <v>6250</v>
      </c>
      <c r="F6" s="11">
        <v>6250</v>
      </c>
      <c r="G6" s="7">
        <f t="shared" si="1"/>
        <v>0</v>
      </c>
    </row>
    <row r="7" spans="1:7" ht="19.149999999999999" customHeight="1" thickBot="1">
      <c r="A7" s="4">
        <v>5</v>
      </c>
      <c r="B7" s="11" t="s">
        <v>55</v>
      </c>
      <c r="C7" s="11" t="s">
        <v>56</v>
      </c>
      <c r="D7" s="11">
        <v>24</v>
      </c>
      <c r="E7" s="12">
        <f t="shared" si="0"/>
        <v>6000</v>
      </c>
      <c r="F7" s="11">
        <v>6000</v>
      </c>
      <c r="G7" s="7">
        <f t="shared" si="1"/>
        <v>0</v>
      </c>
    </row>
    <row r="8" spans="1:7" ht="16.5" thickBot="1">
      <c r="A8" s="3">
        <v>6</v>
      </c>
      <c r="B8" s="11" t="s">
        <v>57</v>
      </c>
      <c r="C8" s="11" t="s">
        <v>21</v>
      </c>
      <c r="D8" s="11">
        <v>25</v>
      </c>
      <c r="E8" s="12">
        <f t="shared" si="0"/>
        <v>6250</v>
      </c>
      <c r="F8" s="11">
        <f>6000+250</f>
        <v>6250</v>
      </c>
      <c r="G8" s="7">
        <f t="shared" si="1"/>
        <v>0</v>
      </c>
    </row>
    <row r="9" spans="1:7" ht="32.25" thickBot="1">
      <c r="A9" s="4">
        <v>7</v>
      </c>
      <c r="B9" s="11" t="s">
        <v>58</v>
      </c>
      <c r="C9" s="11" t="s">
        <v>4</v>
      </c>
      <c r="D9" s="11">
        <v>28</v>
      </c>
      <c r="E9" s="12">
        <f t="shared" si="0"/>
        <v>7000</v>
      </c>
      <c r="F9" s="11">
        <f>6750+250</f>
        <v>7000</v>
      </c>
      <c r="G9" s="7">
        <f t="shared" si="1"/>
        <v>0</v>
      </c>
    </row>
    <row r="10" spans="1:7" s="8" customFormat="1" ht="16.5" thickBot="1">
      <c r="A10" s="10">
        <v>8</v>
      </c>
      <c r="B10" s="11" t="s">
        <v>59</v>
      </c>
      <c r="C10" s="11" t="s">
        <v>5</v>
      </c>
      <c r="D10" s="11">
        <v>28</v>
      </c>
      <c r="E10" s="12">
        <f t="shared" si="0"/>
        <v>7000</v>
      </c>
      <c r="F10" s="11">
        <f>250+6500+250</f>
        <v>7000</v>
      </c>
      <c r="G10" s="7">
        <f t="shared" si="1"/>
        <v>0</v>
      </c>
    </row>
    <row r="11" spans="1:7" ht="32.25" thickBot="1">
      <c r="A11" s="4">
        <v>9</v>
      </c>
      <c r="B11" s="11" t="s">
        <v>60</v>
      </c>
      <c r="C11" s="11" t="s">
        <v>6</v>
      </c>
      <c r="D11" s="11">
        <v>19</v>
      </c>
      <c r="E11" s="12">
        <f t="shared" si="0"/>
        <v>4750</v>
      </c>
      <c r="F11" s="11">
        <f>4000</f>
        <v>4000</v>
      </c>
      <c r="G11" s="7">
        <f t="shared" si="1"/>
        <v>750</v>
      </c>
    </row>
    <row r="12" spans="1:7" ht="16.5" thickBot="1">
      <c r="A12" s="4">
        <v>10</v>
      </c>
      <c r="B12" s="11" t="s">
        <v>61</v>
      </c>
      <c r="C12" s="11" t="s">
        <v>7</v>
      </c>
      <c r="D12" s="11">
        <v>24</v>
      </c>
      <c r="E12" s="12">
        <f t="shared" si="0"/>
        <v>6000</v>
      </c>
      <c r="F12" s="11">
        <v>4390</v>
      </c>
      <c r="G12" s="7">
        <f t="shared" si="1"/>
        <v>1610</v>
      </c>
    </row>
    <row r="13" spans="1:7" s="8" customFormat="1" ht="16.5" thickBot="1">
      <c r="A13" s="6">
        <v>11</v>
      </c>
      <c r="B13" s="11" t="s">
        <v>62</v>
      </c>
      <c r="C13" s="11" t="s">
        <v>8</v>
      </c>
      <c r="D13" s="11">
        <v>20</v>
      </c>
      <c r="E13" s="12">
        <f t="shared" si="0"/>
        <v>5000</v>
      </c>
      <c r="F13" s="11">
        <f>4750</f>
        <v>4750</v>
      </c>
      <c r="G13" s="7">
        <f t="shared" si="1"/>
        <v>250</v>
      </c>
    </row>
    <row r="14" spans="1:7" ht="32.25" thickBot="1">
      <c r="A14" s="3">
        <v>12</v>
      </c>
      <c r="B14" s="11" t="s">
        <v>63</v>
      </c>
      <c r="C14" s="11" t="s">
        <v>9</v>
      </c>
      <c r="D14" s="11">
        <v>23</v>
      </c>
      <c r="E14" s="12">
        <f t="shared" si="0"/>
        <v>5750</v>
      </c>
      <c r="F14" s="11">
        <f>5500</f>
        <v>5500</v>
      </c>
      <c r="G14" s="7">
        <f t="shared" si="1"/>
        <v>250</v>
      </c>
    </row>
    <row r="15" spans="1:7" ht="16.5" thickBot="1">
      <c r="A15" s="4">
        <v>13</v>
      </c>
      <c r="B15" s="11" t="s">
        <v>64</v>
      </c>
      <c r="C15" s="13" t="s">
        <v>10</v>
      </c>
      <c r="D15" s="11">
        <v>16</v>
      </c>
      <c r="E15" s="12">
        <f t="shared" si="0"/>
        <v>4000</v>
      </c>
      <c r="F15" s="11">
        <v>3750</v>
      </c>
      <c r="G15" s="7">
        <f t="shared" si="1"/>
        <v>250</v>
      </c>
    </row>
    <row r="16" spans="1:7" ht="16.5" thickBot="1">
      <c r="A16" s="3">
        <v>14</v>
      </c>
      <c r="B16" s="11" t="s">
        <v>65</v>
      </c>
      <c r="C16" s="13" t="s">
        <v>11</v>
      </c>
      <c r="D16" s="11">
        <v>15</v>
      </c>
      <c r="E16" s="12">
        <f t="shared" si="0"/>
        <v>3750</v>
      </c>
      <c r="F16" s="11">
        <f>3000+750</f>
        <v>3750</v>
      </c>
      <c r="G16" s="7">
        <f t="shared" si="1"/>
        <v>0</v>
      </c>
    </row>
    <row r="17" spans="1:7" ht="16.5" thickBot="1">
      <c r="A17" s="3">
        <v>15</v>
      </c>
      <c r="B17" s="11" t="s">
        <v>66</v>
      </c>
      <c r="C17" s="13" t="s">
        <v>94</v>
      </c>
      <c r="D17" s="11">
        <v>18</v>
      </c>
      <c r="E17" s="12">
        <f t="shared" si="0"/>
        <v>4500</v>
      </c>
      <c r="F17" s="11">
        <f>2000</f>
        <v>2000</v>
      </c>
      <c r="G17" s="7">
        <f t="shared" si="1"/>
        <v>2500</v>
      </c>
    </row>
    <row r="18" spans="1:7" ht="16.5" thickBot="1">
      <c r="A18" s="4">
        <v>16</v>
      </c>
      <c r="B18" s="11" t="s">
        <v>67</v>
      </c>
      <c r="C18" s="13" t="s">
        <v>96</v>
      </c>
      <c r="D18" s="11">
        <v>24</v>
      </c>
      <c r="E18" s="12">
        <f t="shared" si="0"/>
        <v>6000</v>
      </c>
      <c r="F18" s="11">
        <f>3750+1750</f>
        <v>5500</v>
      </c>
      <c r="G18" s="7">
        <f t="shared" si="1"/>
        <v>500</v>
      </c>
    </row>
    <row r="19" spans="1:7" s="8" customFormat="1" ht="16.5" thickBot="1">
      <c r="A19" s="6">
        <v>17</v>
      </c>
      <c r="B19" s="11" t="s">
        <v>68</v>
      </c>
      <c r="C19" s="13" t="s">
        <v>12</v>
      </c>
      <c r="D19" s="11">
        <v>21</v>
      </c>
      <c r="E19" s="12">
        <f t="shared" si="0"/>
        <v>5250</v>
      </c>
      <c r="F19" s="11">
        <f>3500+1750</f>
        <v>5250</v>
      </c>
      <c r="G19" s="7">
        <f t="shared" si="1"/>
        <v>0</v>
      </c>
    </row>
    <row r="20" spans="1:7" ht="16.5" thickBot="1">
      <c r="A20" s="4">
        <v>18</v>
      </c>
      <c r="B20" s="11" t="s">
        <v>69</v>
      </c>
      <c r="C20" s="13" t="s">
        <v>89</v>
      </c>
      <c r="D20" s="11">
        <v>21</v>
      </c>
      <c r="E20" s="12">
        <f t="shared" si="0"/>
        <v>5250</v>
      </c>
      <c r="F20" s="11">
        <v>3400</v>
      </c>
      <c r="G20" s="7">
        <f t="shared" si="1"/>
        <v>1850</v>
      </c>
    </row>
    <row r="21" spans="1:7" ht="16.5" thickBot="1">
      <c r="A21" s="4">
        <v>19</v>
      </c>
      <c r="B21" s="11" t="s">
        <v>70</v>
      </c>
      <c r="C21" s="11" t="s">
        <v>13</v>
      </c>
      <c r="D21" s="11">
        <v>22</v>
      </c>
      <c r="E21" s="12">
        <f t="shared" si="0"/>
        <v>5500</v>
      </c>
      <c r="F21" s="11">
        <v>5250</v>
      </c>
      <c r="G21" s="7">
        <f t="shared" si="1"/>
        <v>250</v>
      </c>
    </row>
    <row r="22" spans="1:7" ht="32.25" thickBot="1">
      <c r="A22" s="4">
        <v>20</v>
      </c>
      <c r="B22" s="11" t="s">
        <v>71</v>
      </c>
      <c r="C22" s="11" t="s">
        <v>14</v>
      </c>
      <c r="D22" s="11">
        <v>22</v>
      </c>
      <c r="E22" s="12">
        <f t="shared" si="0"/>
        <v>5500</v>
      </c>
      <c r="F22" s="11">
        <f>5250+250</f>
        <v>5500</v>
      </c>
      <c r="G22" s="7">
        <f t="shared" si="1"/>
        <v>0</v>
      </c>
    </row>
    <row r="23" spans="1:7" ht="16.5" thickBot="1">
      <c r="A23" s="4">
        <v>21</v>
      </c>
      <c r="B23" s="11" t="s">
        <v>72</v>
      </c>
      <c r="C23" s="11" t="s">
        <v>15</v>
      </c>
      <c r="D23" s="11">
        <v>18</v>
      </c>
      <c r="E23" s="12">
        <f t="shared" si="0"/>
        <v>4500</v>
      </c>
      <c r="F23" s="11">
        <v>4250</v>
      </c>
      <c r="G23" s="7">
        <f t="shared" si="1"/>
        <v>250</v>
      </c>
    </row>
    <row r="24" spans="1:7" ht="16.5" thickBot="1">
      <c r="A24" s="4">
        <v>22</v>
      </c>
      <c r="B24" s="11" t="s">
        <v>73</v>
      </c>
      <c r="C24" s="11" t="s">
        <v>16</v>
      </c>
      <c r="D24" s="11">
        <v>18</v>
      </c>
      <c r="E24" s="12">
        <f t="shared" si="0"/>
        <v>4500</v>
      </c>
      <c r="F24" s="11">
        <f>3750</f>
        <v>3750</v>
      </c>
      <c r="G24" s="7">
        <f t="shared" si="1"/>
        <v>750</v>
      </c>
    </row>
    <row r="25" spans="1:7" s="8" customFormat="1" ht="16.5" thickBot="1">
      <c r="A25" s="6">
        <v>23</v>
      </c>
      <c r="B25" s="11" t="s">
        <v>74</v>
      </c>
      <c r="C25" s="11" t="s">
        <v>17</v>
      </c>
      <c r="D25" s="11">
        <v>20</v>
      </c>
      <c r="E25" s="12">
        <f t="shared" si="0"/>
        <v>5000</v>
      </c>
      <c r="F25" s="11">
        <v>5000</v>
      </c>
      <c r="G25" s="7">
        <f t="shared" si="1"/>
        <v>0</v>
      </c>
    </row>
    <row r="26" spans="1:7" ht="16.5" thickBot="1">
      <c r="A26" s="4">
        <v>24</v>
      </c>
      <c r="B26" s="11" t="s">
        <v>75</v>
      </c>
      <c r="C26" s="11" t="s">
        <v>18</v>
      </c>
      <c r="D26" s="11">
        <v>16</v>
      </c>
      <c r="E26" s="12">
        <f t="shared" si="0"/>
        <v>4000</v>
      </c>
      <c r="F26" s="11">
        <f>750+1500</f>
        <v>2250</v>
      </c>
      <c r="G26" s="7">
        <f t="shared" si="1"/>
        <v>1750</v>
      </c>
    </row>
    <row r="27" spans="1:7" ht="16.5" thickBot="1">
      <c r="A27" s="4">
        <v>25</v>
      </c>
      <c r="B27" s="11" t="s">
        <v>76</v>
      </c>
      <c r="C27" s="11" t="s">
        <v>48</v>
      </c>
      <c r="D27" s="11">
        <v>13</v>
      </c>
      <c r="E27" s="12">
        <f t="shared" si="0"/>
        <v>3250</v>
      </c>
      <c r="F27" s="11">
        <f>2500+250+250</f>
        <v>3000</v>
      </c>
      <c r="G27" s="7">
        <f t="shared" si="1"/>
        <v>250</v>
      </c>
    </row>
    <row r="28" spans="1:7" ht="16.5" thickBot="1">
      <c r="A28" s="3">
        <v>26</v>
      </c>
      <c r="B28" s="11" t="s">
        <v>77</v>
      </c>
      <c r="C28" s="11" t="s">
        <v>92</v>
      </c>
      <c r="D28" s="11">
        <v>18</v>
      </c>
      <c r="E28" s="12">
        <f t="shared" si="0"/>
        <v>4500</v>
      </c>
      <c r="F28" s="11">
        <f>1300+2500</f>
        <v>3800</v>
      </c>
      <c r="G28" s="7">
        <f t="shared" si="1"/>
        <v>700</v>
      </c>
    </row>
    <row r="29" spans="1:7" ht="16.5" thickBot="1">
      <c r="A29" s="4">
        <v>27</v>
      </c>
      <c r="B29" s="11" t="s">
        <v>78</v>
      </c>
      <c r="C29" s="11" t="s">
        <v>79</v>
      </c>
      <c r="D29" s="11">
        <v>18</v>
      </c>
      <c r="E29" s="12">
        <f t="shared" si="0"/>
        <v>4500</v>
      </c>
      <c r="F29" s="11">
        <f>610+250</f>
        <v>860</v>
      </c>
      <c r="G29" s="7">
        <f t="shared" si="1"/>
        <v>3640</v>
      </c>
    </row>
    <row r="30" spans="1:7" ht="16.5" thickBot="1">
      <c r="A30" s="3">
        <v>28</v>
      </c>
      <c r="B30" s="11" t="s">
        <v>80</v>
      </c>
      <c r="C30" s="11" t="s">
        <v>36</v>
      </c>
      <c r="D30" s="11">
        <v>13</v>
      </c>
      <c r="E30" s="12">
        <f t="shared" si="0"/>
        <v>3250</v>
      </c>
      <c r="F30" s="11">
        <v>3250</v>
      </c>
      <c r="G30" s="7">
        <f t="shared" si="1"/>
        <v>0</v>
      </c>
    </row>
    <row r="31" spans="1:7" ht="16.5" thickBot="1">
      <c r="A31" s="4">
        <v>29</v>
      </c>
      <c r="B31" s="11" t="s">
        <v>81</v>
      </c>
      <c r="C31" s="11" t="s">
        <v>23</v>
      </c>
      <c r="D31" s="11">
        <v>15</v>
      </c>
      <c r="E31" s="12">
        <f t="shared" si="0"/>
        <v>3750</v>
      </c>
      <c r="F31" s="11">
        <f>250+3440</f>
        <v>3690</v>
      </c>
      <c r="G31" s="7"/>
    </row>
    <row r="32" spans="1:7" ht="16.5" thickBot="1">
      <c r="A32" s="3">
        <v>30</v>
      </c>
      <c r="B32" s="12" t="s">
        <v>82</v>
      </c>
      <c r="C32" s="12" t="s">
        <v>24</v>
      </c>
      <c r="D32" s="12">
        <v>15</v>
      </c>
      <c r="E32" s="12">
        <f t="shared" si="0"/>
        <v>3750</v>
      </c>
      <c r="F32" s="12">
        <f>1500</f>
        <v>1500</v>
      </c>
      <c r="G32" s="7">
        <f t="shared" si="1"/>
        <v>2250</v>
      </c>
    </row>
    <row r="33" spans="1:7" ht="16.5" thickBot="1">
      <c r="A33" s="4">
        <v>31</v>
      </c>
      <c r="B33" s="11" t="s">
        <v>83</v>
      </c>
      <c r="C33" s="11" t="s">
        <v>90</v>
      </c>
      <c r="D33" s="11">
        <v>17</v>
      </c>
      <c r="E33" s="12">
        <f t="shared" si="0"/>
        <v>4250</v>
      </c>
      <c r="F33" s="11">
        <v>4250</v>
      </c>
      <c r="G33" s="7">
        <f t="shared" si="1"/>
        <v>0</v>
      </c>
    </row>
    <row r="34" spans="1:7" ht="16.5" thickBot="1">
      <c r="A34" s="4">
        <v>32</v>
      </c>
      <c r="B34" s="11" t="s">
        <v>84</v>
      </c>
      <c r="C34" s="11" t="s">
        <v>91</v>
      </c>
      <c r="D34" s="11">
        <v>13</v>
      </c>
      <c r="E34" s="12">
        <f t="shared" si="0"/>
        <v>3250</v>
      </c>
      <c r="F34" s="11">
        <f>2000+1250</f>
        <v>3250</v>
      </c>
      <c r="G34" s="7">
        <f t="shared" si="1"/>
        <v>0</v>
      </c>
    </row>
    <row r="35" spans="1:7" ht="22.5" customHeight="1" thickBot="1">
      <c r="A35" s="4">
        <v>33</v>
      </c>
      <c r="B35" s="11" t="s">
        <v>28</v>
      </c>
      <c r="C35" s="13" t="s">
        <v>25</v>
      </c>
      <c r="D35" s="11">
        <v>16</v>
      </c>
      <c r="E35" s="12">
        <f t="shared" si="0"/>
        <v>4000</v>
      </c>
      <c r="F35" s="11">
        <f>1000</f>
        <v>1000</v>
      </c>
      <c r="G35" s="7">
        <f t="shared" si="1"/>
        <v>3000</v>
      </c>
    </row>
    <row r="36" spans="1:7" ht="16.5" thickBot="1">
      <c r="A36" s="3">
        <v>34</v>
      </c>
      <c r="B36" s="11" t="s">
        <v>29</v>
      </c>
      <c r="C36" s="13" t="s">
        <v>98</v>
      </c>
      <c r="D36" s="11">
        <v>13</v>
      </c>
      <c r="E36" s="12">
        <f t="shared" si="0"/>
        <v>3250</v>
      </c>
      <c r="F36" s="11">
        <f>3000+250</f>
        <v>3250</v>
      </c>
      <c r="G36" s="7">
        <f t="shared" si="1"/>
        <v>0</v>
      </c>
    </row>
    <row r="37" spans="1:7" s="8" customFormat="1" ht="16.5" thickBot="1">
      <c r="A37" s="10">
        <v>35</v>
      </c>
      <c r="B37" s="11" t="s">
        <v>30</v>
      </c>
      <c r="C37" s="13" t="s">
        <v>26</v>
      </c>
      <c r="D37" s="11">
        <v>12</v>
      </c>
      <c r="E37" s="12">
        <f t="shared" si="0"/>
        <v>3000</v>
      </c>
      <c r="F37" s="11">
        <f>1750+250+1000</f>
        <v>3000</v>
      </c>
      <c r="G37" s="7">
        <f t="shared" si="1"/>
        <v>0</v>
      </c>
    </row>
    <row r="38" spans="1:7" ht="16.5" thickBot="1">
      <c r="A38" s="4">
        <v>36</v>
      </c>
      <c r="B38" s="11" t="s">
        <v>85</v>
      </c>
      <c r="C38" s="13" t="s">
        <v>27</v>
      </c>
      <c r="D38" s="11">
        <v>13</v>
      </c>
      <c r="E38" s="12">
        <f t="shared" si="0"/>
        <v>3250</v>
      </c>
      <c r="F38" s="11">
        <f>250+1500+250+250</f>
        <v>2250</v>
      </c>
      <c r="G38" s="7">
        <f t="shared" si="1"/>
        <v>1000</v>
      </c>
    </row>
    <row r="39" spans="1:7" ht="16.5" thickBot="1">
      <c r="A39" s="4">
        <v>37</v>
      </c>
      <c r="B39" s="11" t="s">
        <v>32</v>
      </c>
      <c r="C39" s="13" t="s">
        <v>86</v>
      </c>
      <c r="D39" s="11">
        <v>15</v>
      </c>
      <c r="E39" s="12">
        <f t="shared" si="0"/>
        <v>3750</v>
      </c>
      <c r="F39" s="11">
        <v>3750</v>
      </c>
      <c r="G39" s="7">
        <f t="shared" si="1"/>
        <v>0</v>
      </c>
    </row>
    <row r="40" spans="1:7" ht="16.5" thickBot="1">
      <c r="A40" s="4">
        <v>38</v>
      </c>
      <c r="B40" s="11" t="s">
        <v>33</v>
      </c>
      <c r="C40" s="13" t="s">
        <v>95</v>
      </c>
      <c r="D40" s="11">
        <v>20</v>
      </c>
      <c r="E40" s="12">
        <f t="shared" si="0"/>
        <v>5000</v>
      </c>
      <c r="F40" s="11">
        <f>2750+2000</f>
        <v>4750</v>
      </c>
      <c r="G40" s="7">
        <f t="shared" si="1"/>
        <v>250</v>
      </c>
    </row>
    <row r="41" spans="1:7" ht="16.5" thickBot="1">
      <c r="A41" s="4">
        <v>39</v>
      </c>
      <c r="B41" s="11" t="s">
        <v>35</v>
      </c>
      <c r="C41" s="13" t="s">
        <v>31</v>
      </c>
      <c r="D41" s="11">
        <v>13</v>
      </c>
      <c r="E41" s="12">
        <f t="shared" si="0"/>
        <v>3250</v>
      </c>
      <c r="F41" s="11">
        <f>1750+1000</f>
        <v>2750</v>
      </c>
      <c r="G41" s="7">
        <f t="shared" si="1"/>
        <v>500</v>
      </c>
    </row>
    <row r="42" spans="1:7" ht="16.5" thickBot="1">
      <c r="A42" s="4">
        <v>40</v>
      </c>
      <c r="B42" s="11" t="s">
        <v>37</v>
      </c>
      <c r="C42" s="13" t="s">
        <v>93</v>
      </c>
      <c r="D42" s="11">
        <v>12</v>
      </c>
      <c r="E42" s="12">
        <f t="shared" si="0"/>
        <v>3000</v>
      </c>
      <c r="F42" s="11">
        <f>1750+1250</f>
        <v>3000</v>
      </c>
      <c r="G42" s="7">
        <f t="shared" si="1"/>
        <v>0</v>
      </c>
    </row>
    <row r="43" spans="1:7" ht="16.5" thickBot="1">
      <c r="A43" s="3">
        <v>41</v>
      </c>
      <c r="B43" s="11" t="s">
        <v>39</v>
      </c>
      <c r="C43" s="13" t="s">
        <v>34</v>
      </c>
      <c r="D43" s="11">
        <v>18</v>
      </c>
      <c r="E43" s="12">
        <f t="shared" si="0"/>
        <v>4500</v>
      </c>
      <c r="F43" s="11">
        <f>190+4250</f>
        <v>4440</v>
      </c>
      <c r="G43" s="7"/>
    </row>
    <row r="44" spans="1:7" ht="16.5" thickBot="1">
      <c r="A44" s="3">
        <v>42</v>
      </c>
      <c r="B44" s="11" t="s">
        <v>40</v>
      </c>
      <c r="C44" s="13" t="s">
        <v>97</v>
      </c>
      <c r="D44" s="11">
        <v>11</v>
      </c>
      <c r="E44" s="12">
        <f t="shared" si="0"/>
        <v>2750</v>
      </c>
      <c r="F44" s="11"/>
      <c r="G44" s="7">
        <f t="shared" si="1"/>
        <v>2750</v>
      </c>
    </row>
    <row r="45" spans="1:7" ht="16.5" thickBot="1">
      <c r="A45" s="3">
        <v>44</v>
      </c>
      <c r="B45" s="11" t="s">
        <v>41</v>
      </c>
      <c r="C45" s="13" t="s">
        <v>38</v>
      </c>
      <c r="D45" s="11">
        <v>18</v>
      </c>
      <c r="E45" s="12">
        <f t="shared" si="0"/>
        <v>4500</v>
      </c>
      <c r="F45" s="11">
        <f>2750+1000+750</f>
        <v>4500</v>
      </c>
      <c r="G45" s="7">
        <f t="shared" si="1"/>
        <v>0</v>
      </c>
    </row>
    <row r="46" spans="1:7" ht="16.5" thickBot="1">
      <c r="A46" s="4">
        <v>45</v>
      </c>
      <c r="B46" s="11" t="s">
        <v>43</v>
      </c>
      <c r="C46" s="13" t="s">
        <v>87</v>
      </c>
      <c r="D46" s="11">
        <v>13</v>
      </c>
      <c r="E46" s="12">
        <f t="shared" si="0"/>
        <v>3250</v>
      </c>
      <c r="F46" s="11">
        <f>1150+850+500+500+250</f>
        <v>3250</v>
      </c>
      <c r="G46" s="7">
        <f t="shared" si="1"/>
        <v>0</v>
      </c>
    </row>
    <row r="47" spans="1:7" ht="16.5" thickBot="1">
      <c r="A47" s="4">
        <v>46</v>
      </c>
      <c r="B47" s="11" t="s">
        <v>46</v>
      </c>
      <c r="C47" s="13" t="s">
        <v>42</v>
      </c>
      <c r="D47" s="11">
        <v>19</v>
      </c>
      <c r="E47" s="12">
        <f t="shared" si="0"/>
        <v>4750</v>
      </c>
      <c r="F47" s="11">
        <v>4750</v>
      </c>
      <c r="G47" s="7">
        <f t="shared" si="1"/>
        <v>0</v>
      </c>
    </row>
    <row r="48" spans="1:7" ht="16.5" thickBot="1">
      <c r="A48" s="4">
        <v>47</v>
      </c>
      <c r="B48" s="11" t="s">
        <v>47</v>
      </c>
      <c r="C48" s="13" t="s">
        <v>44</v>
      </c>
      <c r="D48" s="11">
        <v>14</v>
      </c>
      <c r="E48" s="12">
        <f t="shared" si="0"/>
        <v>3500</v>
      </c>
      <c r="F48" s="11">
        <f>940+2500</f>
        <v>3440</v>
      </c>
      <c r="G48" s="7"/>
    </row>
    <row r="49" spans="1:7" ht="16.5" thickBot="1">
      <c r="A49" s="4">
        <v>48</v>
      </c>
      <c r="B49" s="11" t="s">
        <v>88</v>
      </c>
      <c r="C49" s="13" t="s">
        <v>45</v>
      </c>
      <c r="D49" s="11">
        <v>9</v>
      </c>
      <c r="E49" s="12">
        <f t="shared" si="0"/>
        <v>2250</v>
      </c>
      <c r="F49" s="11">
        <f>1250+750+250</f>
        <v>2250</v>
      </c>
      <c r="G49" s="7">
        <f t="shared" si="1"/>
        <v>0</v>
      </c>
    </row>
    <row r="50" spans="1:7" ht="16.5" thickBot="1">
      <c r="A50" s="3">
        <v>49</v>
      </c>
      <c r="B50" s="12"/>
      <c r="C50" s="15"/>
      <c r="D50" s="12"/>
      <c r="E50" s="12">
        <f t="shared" si="0"/>
        <v>0</v>
      </c>
      <c r="F50" s="12"/>
      <c r="G50" s="7"/>
    </row>
    <row r="51" spans="1:7" ht="16.5" thickBot="1">
      <c r="A51" s="3"/>
      <c r="B51" s="16" t="s">
        <v>49</v>
      </c>
      <c r="C51" s="16"/>
      <c r="D51" s="17">
        <f>SUM(D3:D50)</f>
        <v>857</v>
      </c>
      <c r="E51" s="17">
        <f>SUM(E3:E49)</f>
        <v>214250</v>
      </c>
      <c r="F51" s="17">
        <f>SUM(F3:F49)</f>
        <v>188770</v>
      </c>
      <c r="G51" s="18">
        <f>SUM(G3:G49)</f>
        <v>25300</v>
      </c>
    </row>
  </sheetData>
  <pageMargins left="0.70866141732283472" right="0.70866141732283472" top="0.74803149606299213" bottom="0.74803149606299213" header="0.31496062992125984" footer="0.31496062992125984"/>
  <pageSetup paperSize="9" scale="80" fitToWidth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1квартал </vt:lpstr>
      <vt:lpstr>2квартал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2016-09-08T06:16:40Z</dcterms:modified>
</cp:coreProperties>
</file>